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bars\Desktop\Сертифікація ЕНК\Стратегічний маркетинг\Пр7\"/>
    </mc:Choice>
  </mc:AlternateContent>
  <bookViews>
    <workbookView xWindow="0" yWindow="0" windowWidth="19200" windowHeight="7050" tabRatio="500"/>
  </bookViews>
  <sheets>
    <sheet name="Вихідні дані" sheetId="1" r:id="rId1"/>
  </sheets>
  <calcPr calcId="162913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20" i="1"/>
  <c r="G27" i="1" s="1"/>
  <c r="G34" i="1" s="1"/>
  <c r="G14" i="1"/>
  <c r="G21" i="1"/>
  <c r="G28" i="1" s="1"/>
  <c r="G35" i="1" s="1"/>
  <c r="G15" i="1"/>
  <c r="G22" i="1"/>
  <c r="G29" i="1" s="1"/>
  <c r="G36" i="1" s="1"/>
  <c r="G16" i="1"/>
  <c r="G23" i="1"/>
  <c r="G30" i="1" s="1"/>
  <c r="G37" i="1" s="1"/>
  <c r="G12" i="1"/>
  <c r="G19" i="1"/>
  <c r="G26" i="1" s="1"/>
  <c r="G33" i="1" s="1"/>
  <c r="F13" i="1"/>
  <c r="F20" i="1"/>
  <c r="F27" i="1" s="1"/>
  <c r="F34" i="1" s="1"/>
  <c r="F14" i="1"/>
  <c r="F21" i="1"/>
  <c r="F28" i="1" s="1"/>
  <c r="F35" i="1" s="1"/>
  <c r="F15" i="1"/>
  <c r="F22" i="1"/>
  <c r="F29" i="1" s="1"/>
  <c r="F36" i="1" s="1"/>
  <c r="F23" i="1"/>
  <c r="F30" i="1"/>
  <c r="F37" i="1" s="1"/>
  <c r="F12" i="1"/>
  <c r="F19" i="1" s="1"/>
  <c r="F26" i="1" s="1"/>
  <c r="F33" i="1" s="1"/>
  <c r="D20" i="1"/>
  <c r="D27" i="1" s="1"/>
  <c r="D34" i="1" s="1"/>
  <c r="D21" i="1"/>
  <c r="D28" i="1"/>
  <c r="D35" i="1" s="1"/>
  <c r="D15" i="1"/>
  <c r="D22" i="1" s="1"/>
  <c r="D29" i="1" s="1"/>
  <c r="D36" i="1" s="1"/>
  <c r="D30" i="1"/>
  <c r="D37" i="1" s="1"/>
  <c r="D12" i="1"/>
  <c r="D19" i="1" s="1"/>
  <c r="D26" i="1" s="1"/>
  <c r="D33" i="1" s="1"/>
  <c r="E13" i="1"/>
  <c r="E20" i="1" s="1"/>
  <c r="E27" i="1" s="1"/>
  <c r="E34" i="1" s="1"/>
  <c r="E14" i="1"/>
  <c r="E21" i="1" s="1"/>
  <c r="E28" i="1" s="1"/>
  <c r="E35" i="1" s="1"/>
  <c r="E15" i="1"/>
  <c r="E22" i="1" s="1"/>
  <c r="E29" i="1" s="1"/>
  <c r="E36" i="1" s="1"/>
  <c r="E16" i="1"/>
  <c r="E23" i="1" s="1"/>
  <c r="E30" i="1" s="1"/>
  <c r="E37" i="1" s="1"/>
  <c r="E12" i="1"/>
  <c r="E19" i="1" s="1"/>
  <c r="E26" i="1" s="1"/>
  <c r="E33" i="1" s="1"/>
  <c r="B13" i="1"/>
  <c r="B20" i="1" s="1"/>
  <c r="B27" i="1" s="1"/>
  <c r="B34" i="1" s="1"/>
  <c r="B14" i="1"/>
  <c r="B21" i="1" s="1"/>
  <c r="B28" i="1" s="1"/>
  <c r="B35" i="1" s="1"/>
  <c r="B15" i="1"/>
  <c r="B22" i="1" s="1"/>
  <c r="B29" i="1" s="1"/>
  <c r="B36" i="1" s="1"/>
  <c r="B16" i="1"/>
  <c r="B23" i="1" s="1"/>
  <c r="B30" i="1" s="1"/>
  <c r="B37" i="1" s="1"/>
  <c r="B12" i="1"/>
  <c r="B19" i="1" s="1"/>
  <c r="B26" i="1" s="1"/>
  <c r="B33" i="1" s="1"/>
  <c r="C13" i="1"/>
  <c r="C20" i="1" s="1"/>
  <c r="C27" i="1" s="1"/>
  <c r="C34" i="1" s="1"/>
  <c r="C14" i="1"/>
  <c r="C21" i="1" s="1"/>
  <c r="C28" i="1" s="1"/>
  <c r="C35" i="1" s="1"/>
  <c r="C15" i="1"/>
  <c r="C22" i="1" s="1"/>
  <c r="C29" i="1" s="1"/>
  <c r="C36" i="1" s="1"/>
  <c r="C16" i="1"/>
  <c r="C23" i="1" s="1"/>
  <c r="C30" i="1" s="1"/>
  <c r="C37" i="1" s="1"/>
  <c r="C12" i="1"/>
  <c r="C19" i="1" s="1"/>
  <c r="C26" i="1" s="1"/>
  <c r="C33" i="1" s="1"/>
  <c r="D16" i="1"/>
</calcChain>
</file>

<file path=xl/sharedStrings.xml><?xml version="1.0" encoding="utf-8"?>
<sst xmlns="http://schemas.openxmlformats.org/spreadsheetml/2006/main" count="71" uniqueCount="21">
  <si>
    <t>Бренд 1</t>
  </si>
  <si>
    <t>Бренд 2</t>
  </si>
  <si>
    <t>Бренд 3</t>
  </si>
  <si>
    <t>Бренд 4</t>
  </si>
  <si>
    <t>Бренд 5</t>
  </si>
  <si>
    <t>обсяг продажу, грн</t>
  </si>
  <si>
    <t>обсяг прибутку, грн</t>
  </si>
  <si>
    <t>Темп росту</t>
  </si>
  <si>
    <t>Ємність ринку</t>
  </si>
  <si>
    <t>Частка ринку бренда в сегменті</t>
  </si>
  <si>
    <t>Частка ринку ключового конкурента</t>
  </si>
  <si>
    <t>тиждень</t>
  </si>
  <si>
    <t>Варіант 2,7,12,17,22,27</t>
  </si>
  <si>
    <t>Варіант 1, 6, 11, 16, 21,26</t>
  </si>
  <si>
    <t>місяць</t>
  </si>
  <si>
    <t>Варіант 3,8,13,18,23,28</t>
  </si>
  <si>
    <t>квартал</t>
  </si>
  <si>
    <t>Варіант 4,9,14,19,24,29</t>
  </si>
  <si>
    <t>рік</t>
  </si>
  <si>
    <t>Варіант 5,10,15,20,25,30</t>
  </si>
  <si>
    <t>ПОБУДОВА МАТРИЦІ БКГ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</si>
</sst>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р_у_б_._-;\-* #,##0\ _р_у_б_._-;_-* &quot;-&quot;\ _р_у_б_._-;_-@_-"/>
  </numFmts>
  <fonts count="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0"/>
      <color theme="0" tint="-0.3499862666707357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9" fontId="0" fillId="3" borderId="6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vertical="center"/>
    </xf>
    <xf numFmtId="9" fontId="0" fillId="3" borderId="9" xfId="0" applyNumberFormat="1" applyFill="1" applyBorder="1" applyAlignment="1">
      <alignment horizontal="center" vertical="center"/>
    </xf>
    <xf numFmtId="9" fontId="0" fillId="3" borderId="10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9" fontId="0" fillId="2" borderId="6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>
      <alignment horizontal="center" vertical="center"/>
    </xf>
  </cellXfs>
  <cellStyles count="9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B42" sqref="B42"/>
    </sheetView>
  </sheetViews>
  <sheetFormatPr defaultColWidth="11" defaultRowHeight="15.5" x14ac:dyDescent="0.35"/>
  <cols>
    <col min="1" max="1" width="21.83203125" customWidth="1"/>
    <col min="2" max="2" width="18.1640625" customWidth="1"/>
    <col min="3" max="3" width="19.1640625" bestFit="1" customWidth="1"/>
    <col min="5" max="5" width="15.6640625" customWidth="1"/>
    <col min="6" max="6" width="20" customWidth="1"/>
    <col min="7" max="7" width="21.6640625" customWidth="1"/>
    <col min="8" max="8" width="3.9140625" customWidth="1"/>
    <col min="9" max="9" width="2.75" bestFit="1" customWidth="1"/>
    <col min="10" max="10" width="3.6640625" customWidth="1"/>
    <col min="11" max="11" width="3.5" customWidth="1"/>
    <col min="12" max="13" width="2.75" bestFit="1" customWidth="1"/>
  </cols>
  <sheetData>
    <row r="1" spans="1:7" x14ac:dyDescent="0.35">
      <c r="A1" s="1" t="s">
        <v>20</v>
      </c>
    </row>
    <row r="2" spans="1:7" ht="16" thickBot="1" x14ac:dyDescent="0.4"/>
    <row r="3" spans="1:7" ht="15.5" customHeight="1" x14ac:dyDescent="0.35">
      <c r="A3" s="9" t="s">
        <v>13</v>
      </c>
      <c r="B3" s="10" t="s">
        <v>5</v>
      </c>
      <c r="C3" s="10" t="s">
        <v>6</v>
      </c>
      <c r="D3" s="11" t="s">
        <v>7</v>
      </c>
      <c r="E3" s="11" t="s">
        <v>8</v>
      </c>
      <c r="F3" s="11" t="s">
        <v>9</v>
      </c>
      <c r="G3" s="12" t="s">
        <v>10</v>
      </c>
    </row>
    <row r="4" spans="1:7" x14ac:dyDescent="0.35">
      <c r="A4" s="13"/>
      <c r="B4" s="2" t="s">
        <v>11</v>
      </c>
      <c r="C4" s="2" t="s">
        <v>11</v>
      </c>
      <c r="D4" s="8"/>
      <c r="E4" s="8"/>
      <c r="F4" s="8"/>
      <c r="G4" s="14"/>
    </row>
    <row r="5" spans="1:7" x14ac:dyDescent="0.35">
      <c r="A5" s="15" t="s">
        <v>0</v>
      </c>
      <c r="B5" s="5">
        <v>600</v>
      </c>
      <c r="C5" s="5">
        <v>150</v>
      </c>
      <c r="D5" s="6">
        <v>7.0000000000000007E-2</v>
      </c>
      <c r="E5" s="5">
        <v>15500</v>
      </c>
      <c r="F5" s="6">
        <v>0.09</v>
      </c>
      <c r="G5" s="16">
        <v>0.45</v>
      </c>
    </row>
    <row r="6" spans="1:7" x14ac:dyDescent="0.35">
      <c r="A6" s="15" t="s">
        <v>1</v>
      </c>
      <c r="B6" s="5">
        <v>1100</v>
      </c>
      <c r="C6" s="7">
        <v>250</v>
      </c>
      <c r="D6" s="6">
        <v>0.78</v>
      </c>
      <c r="E6" s="5">
        <v>13000</v>
      </c>
      <c r="F6" s="6">
        <v>0.04</v>
      </c>
      <c r="G6" s="16">
        <v>0.25</v>
      </c>
    </row>
    <row r="7" spans="1:7" x14ac:dyDescent="0.35">
      <c r="A7" s="15" t="s">
        <v>2</v>
      </c>
      <c r="B7" s="5">
        <v>1700</v>
      </c>
      <c r="C7" s="7">
        <v>1200</v>
      </c>
      <c r="D7" s="6">
        <v>0.26</v>
      </c>
      <c r="E7" s="5">
        <v>33000</v>
      </c>
      <c r="F7" s="6">
        <v>0.12</v>
      </c>
      <c r="G7" s="16">
        <v>0.11</v>
      </c>
    </row>
    <row r="8" spans="1:7" x14ac:dyDescent="0.35">
      <c r="A8" s="15" t="s">
        <v>3</v>
      </c>
      <c r="B8" s="5">
        <v>550</v>
      </c>
      <c r="C8" s="7">
        <v>250</v>
      </c>
      <c r="D8" s="6">
        <v>0.08</v>
      </c>
      <c r="E8" s="5">
        <v>9760</v>
      </c>
      <c r="F8" s="6">
        <v>0.18</v>
      </c>
      <c r="G8" s="16">
        <v>0.14000000000000001</v>
      </c>
    </row>
    <row r="9" spans="1:7" ht="16" thickBot="1" x14ac:dyDescent="0.4">
      <c r="A9" s="17" t="s">
        <v>4</v>
      </c>
      <c r="B9" s="18">
        <v>3100</v>
      </c>
      <c r="C9" s="19">
        <v>1800</v>
      </c>
      <c r="D9" s="20">
        <v>0.03</v>
      </c>
      <c r="E9" s="18">
        <v>12140</v>
      </c>
      <c r="F9" s="20">
        <v>0.45</v>
      </c>
      <c r="G9" s="21">
        <v>0.21</v>
      </c>
    </row>
    <row r="10" spans="1:7" x14ac:dyDescent="0.35">
      <c r="A10" s="22" t="s">
        <v>12</v>
      </c>
      <c r="B10" s="10" t="s">
        <v>5</v>
      </c>
      <c r="C10" s="10" t="s">
        <v>6</v>
      </c>
      <c r="D10" s="11" t="s">
        <v>7</v>
      </c>
      <c r="E10" s="11" t="s">
        <v>8</v>
      </c>
      <c r="F10" s="11" t="s">
        <v>9</v>
      </c>
      <c r="G10" s="12" t="s">
        <v>10</v>
      </c>
    </row>
    <row r="11" spans="1:7" x14ac:dyDescent="0.35">
      <c r="A11" s="23"/>
      <c r="B11" s="2" t="s">
        <v>11</v>
      </c>
      <c r="C11" s="2" t="s">
        <v>11</v>
      </c>
      <c r="D11" s="8"/>
      <c r="E11" s="8"/>
      <c r="F11" s="8"/>
      <c r="G11" s="14"/>
    </row>
    <row r="12" spans="1:7" x14ac:dyDescent="0.35">
      <c r="A12" s="15" t="s">
        <v>0</v>
      </c>
      <c r="B12" s="3">
        <f>B5*1.04</f>
        <v>624</v>
      </c>
      <c r="C12" s="3">
        <f>C5*1.07</f>
        <v>160.5</v>
      </c>
      <c r="D12" s="4">
        <f>D5*1.2</f>
        <v>8.4000000000000005E-2</v>
      </c>
      <c r="E12" s="3">
        <f>E5*1.05</f>
        <v>16275</v>
      </c>
      <c r="F12" s="4">
        <f>F5*1.3</f>
        <v>0.11699999999999999</v>
      </c>
      <c r="G12" s="24">
        <f>G5*1.1</f>
        <v>0.49500000000000005</v>
      </c>
    </row>
    <row r="13" spans="1:7" x14ac:dyDescent="0.35">
      <c r="A13" s="15" t="s">
        <v>1</v>
      </c>
      <c r="B13" s="3">
        <f t="shared" ref="B13:B16" si="0">B6*1.04</f>
        <v>1144</v>
      </c>
      <c r="C13" s="3">
        <f t="shared" ref="C13:C16" si="1">C6*1.07</f>
        <v>267.5</v>
      </c>
      <c r="D13" s="4">
        <v>0.44</v>
      </c>
      <c r="E13" s="3">
        <f t="shared" ref="E13:E16" si="2">E6*1.05</f>
        <v>13650</v>
      </c>
      <c r="F13" s="4">
        <f t="shared" ref="F13:F15" si="3">F6*1.3</f>
        <v>5.2000000000000005E-2</v>
      </c>
      <c r="G13" s="24">
        <f t="shared" ref="G13:G16" si="4">G6*1.1</f>
        <v>0.27500000000000002</v>
      </c>
    </row>
    <row r="14" spans="1:7" x14ac:dyDescent="0.35">
      <c r="A14" s="15" t="s">
        <v>2</v>
      </c>
      <c r="B14" s="3">
        <f t="shared" si="0"/>
        <v>1768</v>
      </c>
      <c r="C14" s="3">
        <f t="shared" si="1"/>
        <v>1284</v>
      </c>
      <c r="D14" s="4">
        <v>0.21</v>
      </c>
      <c r="E14" s="3">
        <f t="shared" si="2"/>
        <v>34650</v>
      </c>
      <c r="F14" s="4">
        <f t="shared" si="3"/>
        <v>0.156</v>
      </c>
      <c r="G14" s="24">
        <f t="shared" si="4"/>
        <v>0.12100000000000001</v>
      </c>
    </row>
    <row r="15" spans="1:7" x14ac:dyDescent="0.35">
      <c r="A15" s="15" t="s">
        <v>3</v>
      </c>
      <c r="B15" s="3">
        <f t="shared" si="0"/>
        <v>572</v>
      </c>
      <c r="C15" s="3">
        <f t="shared" si="1"/>
        <v>267.5</v>
      </c>
      <c r="D15" s="4">
        <f t="shared" ref="D15:D16" si="5">D8*1.2</f>
        <v>9.6000000000000002E-2</v>
      </c>
      <c r="E15" s="3">
        <f t="shared" si="2"/>
        <v>10248</v>
      </c>
      <c r="F15" s="4">
        <f t="shared" si="3"/>
        <v>0.23399999999999999</v>
      </c>
      <c r="G15" s="24">
        <f t="shared" si="4"/>
        <v>0.15400000000000003</v>
      </c>
    </row>
    <row r="16" spans="1:7" ht="16" thickBot="1" x14ac:dyDescent="0.4">
      <c r="A16" s="17" t="s">
        <v>4</v>
      </c>
      <c r="B16" s="25">
        <f t="shared" si="0"/>
        <v>3224</v>
      </c>
      <c r="C16" s="25">
        <f t="shared" si="1"/>
        <v>1926</v>
      </c>
      <c r="D16" s="26">
        <f t="shared" si="5"/>
        <v>3.5999999999999997E-2</v>
      </c>
      <c r="E16" s="25">
        <f t="shared" si="2"/>
        <v>12747</v>
      </c>
      <c r="F16" s="26">
        <v>0.39</v>
      </c>
      <c r="G16" s="27">
        <f t="shared" si="4"/>
        <v>0.23100000000000001</v>
      </c>
    </row>
    <row r="17" spans="1:7" x14ac:dyDescent="0.35">
      <c r="A17" s="9" t="s">
        <v>15</v>
      </c>
      <c r="B17" s="10" t="s">
        <v>5</v>
      </c>
      <c r="C17" s="10" t="s">
        <v>6</v>
      </c>
      <c r="D17" s="11" t="s">
        <v>7</v>
      </c>
      <c r="E17" s="11" t="s">
        <v>8</v>
      </c>
      <c r="F17" s="11" t="s">
        <v>9</v>
      </c>
      <c r="G17" s="12" t="s">
        <v>10</v>
      </c>
    </row>
    <row r="18" spans="1:7" x14ac:dyDescent="0.35">
      <c r="A18" s="13"/>
      <c r="B18" s="2" t="s">
        <v>14</v>
      </c>
      <c r="C18" s="2" t="s">
        <v>11</v>
      </c>
      <c r="D18" s="8"/>
      <c r="E18" s="8"/>
      <c r="F18" s="8"/>
      <c r="G18" s="14"/>
    </row>
    <row r="19" spans="1:7" x14ac:dyDescent="0.35">
      <c r="A19" s="15" t="s">
        <v>0</v>
      </c>
      <c r="B19" s="5">
        <f>B12*1.04*32</f>
        <v>20766.72</v>
      </c>
      <c r="C19" s="5">
        <f>C12*1.07*35</f>
        <v>6010.7250000000004</v>
      </c>
      <c r="D19" s="6">
        <f>D12*1.09</f>
        <v>9.1560000000000016E-2</v>
      </c>
      <c r="E19" s="5">
        <f>E12*1.05*31</f>
        <v>529751.25</v>
      </c>
      <c r="F19" s="6">
        <f>F12*1.1</f>
        <v>0.12870000000000001</v>
      </c>
      <c r="G19" s="16">
        <f>G12*1.12</f>
        <v>0.55440000000000011</v>
      </c>
    </row>
    <row r="20" spans="1:7" x14ac:dyDescent="0.35">
      <c r="A20" s="15" t="s">
        <v>1</v>
      </c>
      <c r="B20" s="5">
        <f t="shared" ref="B20:B23" si="6">B13*1.04*32</f>
        <v>38072.32</v>
      </c>
      <c r="C20" s="5">
        <f t="shared" ref="C20:C23" si="7">C13*1.07*35</f>
        <v>10017.875</v>
      </c>
      <c r="D20" s="6">
        <f t="shared" ref="D20:D22" si="8">D13*1.09</f>
        <v>0.47960000000000003</v>
      </c>
      <c r="E20" s="5">
        <f t="shared" ref="E20:E23" si="9">E13*1.05*31</f>
        <v>444307.5</v>
      </c>
      <c r="F20" s="6">
        <f t="shared" ref="F20:F23" si="10">F13*1.1</f>
        <v>5.7200000000000008E-2</v>
      </c>
      <c r="G20" s="16">
        <f t="shared" ref="G20:G23" si="11">G13*1.12</f>
        <v>0.30800000000000005</v>
      </c>
    </row>
    <row r="21" spans="1:7" x14ac:dyDescent="0.35">
      <c r="A21" s="15" t="s">
        <v>2</v>
      </c>
      <c r="B21" s="5">
        <f t="shared" si="6"/>
        <v>58839.040000000001</v>
      </c>
      <c r="C21" s="5">
        <f t="shared" si="7"/>
        <v>48085.8</v>
      </c>
      <c r="D21" s="6">
        <f t="shared" si="8"/>
        <v>0.22890000000000002</v>
      </c>
      <c r="E21" s="5">
        <f>E14*1.05*31</f>
        <v>1127857.5</v>
      </c>
      <c r="F21" s="6">
        <f t="shared" si="10"/>
        <v>0.1716</v>
      </c>
      <c r="G21" s="16">
        <f t="shared" si="11"/>
        <v>0.13552000000000003</v>
      </c>
    </row>
    <row r="22" spans="1:7" x14ac:dyDescent="0.35">
      <c r="A22" s="15" t="s">
        <v>3</v>
      </c>
      <c r="B22" s="5">
        <f t="shared" si="6"/>
        <v>19036.16</v>
      </c>
      <c r="C22" s="5">
        <f t="shared" si="7"/>
        <v>10017.875</v>
      </c>
      <c r="D22" s="6">
        <f t="shared" si="8"/>
        <v>0.10464000000000001</v>
      </c>
      <c r="E22" s="5">
        <f t="shared" si="9"/>
        <v>333572.39999999997</v>
      </c>
      <c r="F22" s="6">
        <f t="shared" si="10"/>
        <v>0.25740000000000002</v>
      </c>
      <c r="G22" s="16">
        <f t="shared" si="11"/>
        <v>0.17248000000000005</v>
      </c>
    </row>
    <row r="23" spans="1:7" ht="16" thickBot="1" x14ac:dyDescent="0.4">
      <c r="A23" s="17" t="s">
        <v>4</v>
      </c>
      <c r="B23" s="18">
        <f t="shared" si="6"/>
        <v>107294.72</v>
      </c>
      <c r="C23" s="18">
        <f t="shared" si="7"/>
        <v>72128.700000000012</v>
      </c>
      <c r="D23" s="20">
        <v>7.0000000000000007E-2</v>
      </c>
      <c r="E23" s="18">
        <f t="shared" si="9"/>
        <v>414914.85000000003</v>
      </c>
      <c r="F23" s="20">
        <f t="shared" si="10"/>
        <v>0.42900000000000005</v>
      </c>
      <c r="G23" s="21">
        <f t="shared" si="11"/>
        <v>0.25872000000000006</v>
      </c>
    </row>
    <row r="24" spans="1:7" x14ac:dyDescent="0.35">
      <c r="A24" s="22" t="s">
        <v>17</v>
      </c>
      <c r="B24" s="10" t="s">
        <v>5</v>
      </c>
      <c r="C24" s="10" t="s">
        <v>6</v>
      </c>
      <c r="D24" s="11" t="s">
        <v>7</v>
      </c>
      <c r="E24" s="11" t="s">
        <v>8</v>
      </c>
      <c r="F24" s="11" t="s">
        <v>9</v>
      </c>
      <c r="G24" s="12" t="s">
        <v>10</v>
      </c>
    </row>
    <row r="25" spans="1:7" x14ac:dyDescent="0.35">
      <c r="A25" s="23"/>
      <c r="B25" s="2" t="s">
        <v>16</v>
      </c>
      <c r="C25" s="2" t="s">
        <v>11</v>
      </c>
      <c r="D25" s="8"/>
      <c r="E25" s="8"/>
      <c r="F25" s="8"/>
      <c r="G25" s="14"/>
    </row>
    <row r="26" spans="1:7" x14ac:dyDescent="0.35">
      <c r="A26" s="15" t="s">
        <v>0</v>
      </c>
      <c r="B26" s="3">
        <f>B19*1.04*3</f>
        <v>64792.166400000002</v>
      </c>
      <c r="C26" s="3">
        <f>C19*1.07*3</f>
        <v>19294.427250000001</v>
      </c>
      <c r="D26" s="4">
        <f>D19*0.7</f>
        <v>6.409200000000001E-2</v>
      </c>
      <c r="E26" s="3">
        <f>E19*1.05*3</f>
        <v>1668716.4375</v>
      </c>
      <c r="F26" s="4">
        <f>F19*0.9</f>
        <v>0.11583000000000002</v>
      </c>
      <c r="G26" s="24">
        <f>G19*0.75</f>
        <v>0.41580000000000006</v>
      </c>
    </row>
    <row r="27" spans="1:7" x14ac:dyDescent="0.35">
      <c r="A27" s="15" t="s">
        <v>1</v>
      </c>
      <c r="B27" s="3">
        <f t="shared" ref="B27:B30" si="12">B20*1.04*3</f>
        <v>118785.6384</v>
      </c>
      <c r="C27" s="3">
        <f t="shared" ref="C27:C29" si="13">C20*1.07*3</f>
        <v>32157.378750000003</v>
      </c>
      <c r="D27" s="4">
        <f t="shared" ref="D27:D30" si="14">D20*0.7</f>
        <v>0.33572000000000002</v>
      </c>
      <c r="E27" s="3">
        <f t="shared" ref="E27:E30" si="15">E20*1.05*3</f>
        <v>1399568.625</v>
      </c>
      <c r="F27" s="4">
        <f t="shared" ref="F27:F30" si="16">F20*0.9</f>
        <v>5.1480000000000005E-2</v>
      </c>
      <c r="G27" s="24">
        <f t="shared" ref="G27:G30" si="17">G20*0.75</f>
        <v>0.23100000000000004</v>
      </c>
    </row>
    <row r="28" spans="1:7" x14ac:dyDescent="0.35">
      <c r="A28" s="15" t="s">
        <v>2</v>
      </c>
      <c r="B28" s="3">
        <f t="shared" si="12"/>
        <v>183577.80480000001</v>
      </c>
      <c r="C28" s="3">
        <f t="shared" si="13"/>
        <v>154355.41800000001</v>
      </c>
      <c r="D28" s="4">
        <f t="shared" si="14"/>
        <v>0.16023000000000001</v>
      </c>
      <c r="E28" s="3">
        <f t="shared" si="15"/>
        <v>3552751.125</v>
      </c>
      <c r="F28" s="4">
        <f t="shared" si="16"/>
        <v>0.15443999999999999</v>
      </c>
      <c r="G28" s="24">
        <f t="shared" si="17"/>
        <v>0.10164000000000002</v>
      </c>
    </row>
    <row r="29" spans="1:7" x14ac:dyDescent="0.35">
      <c r="A29" s="15" t="s">
        <v>3</v>
      </c>
      <c r="B29" s="3">
        <f t="shared" si="12"/>
        <v>59392.819199999998</v>
      </c>
      <c r="C29" s="3">
        <f t="shared" si="13"/>
        <v>32157.378750000003</v>
      </c>
      <c r="D29" s="4">
        <f t="shared" si="14"/>
        <v>7.3248000000000008E-2</v>
      </c>
      <c r="E29" s="3">
        <f t="shared" si="15"/>
        <v>1050753.0599999998</v>
      </c>
      <c r="F29" s="4">
        <f t="shared" si="16"/>
        <v>0.23166000000000003</v>
      </c>
      <c r="G29" s="24">
        <f t="shared" si="17"/>
        <v>0.12936000000000003</v>
      </c>
    </row>
    <row r="30" spans="1:7" ht="16" thickBot="1" x14ac:dyDescent="0.4">
      <c r="A30" s="17" t="s">
        <v>4</v>
      </c>
      <c r="B30" s="25">
        <f t="shared" si="12"/>
        <v>334759.52640000003</v>
      </c>
      <c r="C30" s="25">
        <f>C23*1.07*3</f>
        <v>231533.12700000004</v>
      </c>
      <c r="D30" s="26">
        <f t="shared" si="14"/>
        <v>4.9000000000000002E-2</v>
      </c>
      <c r="E30" s="25">
        <f t="shared" si="15"/>
        <v>1306981.7775000001</v>
      </c>
      <c r="F30" s="26">
        <f t="shared" si="16"/>
        <v>0.38610000000000005</v>
      </c>
      <c r="G30" s="27">
        <f t="shared" si="17"/>
        <v>0.19404000000000005</v>
      </c>
    </row>
    <row r="31" spans="1:7" x14ac:dyDescent="0.35">
      <c r="A31" s="9" t="s">
        <v>19</v>
      </c>
      <c r="B31" s="10" t="s">
        <v>5</v>
      </c>
      <c r="C31" s="10" t="s">
        <v>6</v>
      </c>
      <c r="D31" s="11" t="s">
        <v>7</v>
      </c>
      <c r="E31" s="11" t="s">
        <v>8</v>
      </c>
      <c r="F31" s="11" t="s">
        <v>9</v>
      </c>
      <c r="G31" s="12" t="s">
        <v>10</v>
      </c>
    </row>
    <row r="32" spans="1:7" x14ac:dyDescent="0.35">
      <c r="A32" s="13"/>
      <c r="B32" s="2" t="s">
        <v>18</v>
      </c>
      <c r="C32" s="2" t="s">
        <v>18</v>
      </c>
      <c r="D32" s="8"/>
      <c r="E32" s="8"/>
      <c r="F32" s="8"/>
      <c r="G32" s="14"/>
    </row>
    <row r="33" spans="1:7" x14ac:dyDescent="0.35">
      <c r="A33" s="15" t="s">
        <v>0</v>
      </c>
      <c r="B33" s="5">
        <f>B26*1.02*4</f>
        <v>264352.03891200002</v>
      </c>
      <c r="C33" s="5">
        <f>C26*1.04*4</f>
        <v>80264.817360000001</v>
      </c>
      <c r="D33" s="6">
        <f>D26*0.89</f>
        <v>5.704188000000001E-2</v>
      </c>
      <c r="E33" s="5">
        <f>E26*1.01*4</f>
        <v>6741614.4074999997</v>
      </c>
      <c r="F33" s="6">
        <f>F26*0.95</f>
        <v>0.11003850000000001</v>
      </c>
      <c r="G33" s="16">
        <f>G26*0.65</f>
        <v>0.27027000000000007</v>
      </c>
    </row>
    <row r="34" spans="1:7" x14ac:dyDescent="0.35">
      <c r="A34" s="15" t="s">
        <v>1</v>
      </c>
      <c r="B34" s="5">
        <f t="shared" ref="B34:B37" si="18">B27*1.02*4</f>
        <v>484645.40467199998</v>
      </c>
      <c r="C34" s="5">
        <f t="shared" ref="C34:C37" si="19">C27*1.04*4</f>
        <v>133774.69560000001</v>
      </c>
      <c r="D34" s="6">
        <f t="shared" ref="D34:D37" si="20">D27*0.89</f>
        <v>0.29879080000000002</v>
      </c>
      <c r="E34" s="5">
        <f t="shared" ref="E34:E37" si="21">E27*1.01*4</f>
        <v>5654257.2450000001</v>
      </c>
      <c r="F34" s="6">
        <f t="shared" ref="F34:F37" si="22">F27*0.95</f>
        <v>4.8906000000000005E-2</v>
      </c>
      <c r="G34" s="16">
        <f t="shared" ref="G34:G37" si="23">G27*0.65</f>
        <v>0.15015000000000003</v>
      </c>
    </row>
    <row r="35" spans="1:7" x14ac:dyDescent="0.35">
      <c r="A35" s="15" t="s">
        <v>2</v>
      </c>
      <c r="B35" s="5">
        <f t="shared" si="18"/>
        <v>748997.44358400011</v>
      </c>
      <c r="C35" s="5">
        <f t="shared" si="19"/>
        <v>642118.53888000001</v>
      </c>
      <c r="D35" s="6">
        <f t="shared" si="20"/>
        <v>0.1426047</v>
      </c>
      <c r="E35" s="5">
        <f t="shared" si="21"/>
        <v>14353114.545</v>
      </c>
      <c r="F35" s="6">
        <f t="shared" si="22"/>
        <v>0.14671799999999999</v>
      </c>
      <c r="G35" s="16">
        <f t="shared" si="23"/>
        <v>6.6066000000000014E-2</v>
      </c>
    </row>
    <row r="36" spans="1:7" x14ac:dyDescent="0.35">
      <c r="A36" s="15" t="s">
        <v>3</v>
      </c>
      <c r="B36" s="5">
        <f t="shared" si="18"/>
        <v>242322.70233599999</v>
      </c>
      <c r="C36" s="5">
        <f t="shared" si="19"/>
        <v>133774.69560000001</v>
      </c>
      <c r="D36" s="6">
        <f t="shared" si="20"/>
        <v>6.5190720000000008E-2</v>
      </c>
      <c r="E36" s="5">
        <f t="shared" si="21"/>
        <v>4245042.3623999991</v>
      </c>
      <c r="F36" s="6">
        <f t="shared" si="22"/>
        <v>0.22007700000000002</v>
      </c>
      <c r="G36" s="16">
        <f t="shared" si="23"/>
        <v>8.408400000000002E-2</v>
      </c>
    </row>
    <row r="37" spans="1:7" ht="16" thickBot="1" x14ac:dyDescent="0.4">
      <c r="A37" s="17" t="s">
        <v>4</v>
      </c>
      <c r="B37" s="18">
        <f t="shared" si="18"/>
        <v>1365818.8677120002</v>
      </c>
      <c r="C37" s="18">
        <f t="shared" si="19"/>
        <v>963177.80832000019</v>
      </c>
      <c r="D37" s="20">
        <f t="shared" si="20"/>
        <v>4.3610000000000003E-2</v>
      </c>
      <c r="E37" s="18">
        <f t="shared" si="21"/>
        <v>5280206.3811000008</v>
      </c>
      <c r="F37" s="20">
        <f t="shared" si="22"/>
        <v>0.36679500000000004</v>
      </c>
      <c r="G37" s="21">
        <f t="shared" si="23"/>
        <v>0.12612600000000004</v>
      </c>
    </row>
  </sheetData>
  <mergeCells count="25">
    <mergeCell ref="A3:A4"/>
    <mergeCell ref="D3:D4"/>
    <mergeCell ref="E3:E4"/>
    <mergeCell ref="G3:G4"/>
    <mergeCell ref="F3:F4"/>
    <mergeCell ref="A10:A11"/>
    <mergeCell ref="D10:D11"/>
    <mergeCell ref="E10:E11"/>
    <mergeCell ref="F10:F11"/>
    <mergeCell ref="G10:G11"/>
    <mergeCell ref="A17:A18"/>
    <mergeCell ref="D17:D18"/>
    <mergeCell ref="E17:E18"/>
    <mergeCell ref="F17:F18"/>
    <mergeCell ref="G17:G18"/>
    <mergeCell ref="A24:A25"/>
    <mergeCell ref="D24:D25"/>
    <mergeCell ref="E24:E25"/>
    <mergeCell ref="F24:F25"/>
    <mergeCell ref="G24:G25"/>
    <mergeCell ref="A31:A32"/>
    <mergeCell ref="D31:D32"/>
    <mergeCell ref="E31:E32"/>
    <mergeCell ref="F31:F32"/>
    <mergeCell ref="G31:G32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Вихідні дані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zbarska.ann@gmail.com</cp:lastModifiedBy>
  <dcterms:created xsi:type="dcterms:W3CDTF">2013-03-22T15:42:47Z</dcterms:created>
  <dcterms:modified xsi:type="dcterms:W3CDTF">2021-03-10T06:49:45Z</dcterms:modified>
</cp:coreProperties>
</file>